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<sst xmlns="http://schemas.openxmlformats.org/spreadsheetml/2006/main" count="228" uniqueCount="157">
  <si>
    <t>Директор ООО «КИПАРИС»  ( Электротехническая лаборатория )</t>
  </si>
  <si>
    <t>_______________________ Д.А. Макуси</t>
  </si>
  <si>
    <t>№ п/п</t>
  </si>
  <si>
    <t>Наименование работ</t>
  </si>
  <si>
    <t xml:space="preserve">шифр и </t>
  </si>
  <si>
    <t>номер позиции</t>
  </si>
  <si>
    <t>01-11-010-02</t>
  </si>
  <si>
    <t>Измерение сопротивления растекания тока заземляющего устройства, контура с диагональю до 20 м</t>
  </si>
  <si>
    <t>единица</t>
  </si>
  <si>
    <t>измерения</t>
  </si>
  <si>
    <t>затраты</t>
  </si>
  <si>
    <t>труда ч/час</t>
  </si>
  <si>
    <t>количество</t>
  </si>
  <si>
    <t>Цена</t>
  </si>
  <si>
    <t>рубли</t>
  </si>
  <si>
    <t>1 измерение</t>
  </si>
  <si>
    <t>Стоимость 1 чел/час в ООО "КИПАРИС"</t>
  </si>
  <si>
    <t>Определение удельного сопротивления грунта</t>
  </si>
  <si>
    <t>01-11-012-01</t>
  </si>
  <si>
    <t>Проверка наличия цепи между заземлителями и заземлёнными элементами</t>
  </si>
  <si>
    <t>100 точек</t>
  </si>
  <si>
    <t>01-11-011-01</t>
  </si>
  <si>
    <t>Замер полного сопротивления цепи "фаза-нуль"</t>
  </si>
  <si>
    <t>01-11-013-01</t>
  </si>
  <si>
    <t>01-11-023-01</t>
  </si>
  <si>
    <t>Снятие временных характеристик коммутационных аппаратов</t>
  </si>
  <si>
    <t>1 токопр.</t>
  </si>
  <si>
    <t>1 характер.</t>
  </si>
  <si>
    <t>Измерение коэффииэнта абсорбции</t>
  </si>
  <si>
    <t>01-11-025-01</t>
  </si>
  <si>
    <t>Измерение сопротивления изоляции мегаомметром</t>
  </si>
  <si>
    <t>1 линия</t>
  </si>
  <si>
    <t>01-11-028-01</t>
  </si>
  <si>
    <t>01-12-021-04</t>
  </si>
  <si>
    <t>Испытания элементов ограничителей перенапряжения напряжением до 75 кВ</t>
  </si>
  <si>
    <t>1 испытание</t>
  </si>
  <si>
    <t>01-12-027-01</t>
  </si>
  <si>
    <t>Испытание силовых кабелей до 10кВ</t>
  </si>
  <si>
    <t>01-03-001-01</t>
  </si>
  <si>
    <t>Испытание однополюсного выключателя</t>
  </si>
  <si>
    <t>шт</t>
  </si>
  <si>
    <t>01-03-001-02</t>
  </si>
  <si>
    <t>01-03-002-04</t>
  </si>
  <si>
    <t>01-03-002-18</t>
  </si>
  <si>
    <t>Испытание УЗО трёхфазное</t>
  </si>
  <si>
    <t>Испытание трёх полюсного выключателя до: 50А</t>
  </si>
  <si>
    <t>Испытание УЗО однофазное</t>
  </si>
  <si>
    <t>01-03-002-05</t>
  </si>
  <si>
    <t>Испытание трёх полюсного выключателя до: 200А</t>
  </si>
  <si>
    <t>Испытание трёх полюсного выключателя до: 600А</t>
  </si>
  <si>
    <t>Испытание трёх полюсного выключателя до: 1000А</t>
  </si>
  <si>
    <t>01-03-002-06</t>
  </si>
  <si>
    <t>01-03-002-07</t>
  </si>
  <si>
    <t>01-11-024-01</t>
  </si>
  <si>
    <t>Фазировка электрической линии или трансформатора с сетью напряжением до 1 кВ:</t>
  </si>
  <si>
    <t>1 фазировка</t>
  </si>
  <si>
    <t>Испытание трансформаторного масла на пробой</t>
  </si>
  <si>
    <t>01-11-029-02</t>
  </si>
  <si>
    <t>01-12-021-02</t>
  </si>
  <si>
    <t>Измерение переходных сопротивлений постоянному току контактов до 10 кВ.</t>
  </si>
  <si>
    <t>01-11-021-01</t>
  </si>
  <si>
    <t>Измерение токов утечки или пробивного напряжения ограничителя напряжения</t>
  </si>
  <si>
    <t>01-11-027-02</t>
  </si>
  <si>
    <t>УТВЕРЖДАЮ на 2010 год</t>
  </si>
  <si>
    <t>«____» ______________ 2010г.</t>
  </si>
  <si>
    <r>
      <t>ИТОГО: (</t>
    </r>
    <r>
      <rPr>
        <sz val="10"/>
        <color indexed="10"/>
        <rFont val="Arial Cyr"/>
        <family val="0"/>
      </rPr>
      <t xml:space="preserve">стоимость по всем пунктам </t>
    </r>
    <r>
      <rPr>
        <sz val="10"/>
        <rFont val="Arial Cyr"/>
        <family val="0"/>
      </rPr>
      <t>) с учётом сметных и накладных расходов</t>
    </r>
  </si>
  <si>
    <t>http://Lipetsk-kiparis.narod.ru</t>
  </si>
  <si>
    <t>01-02-003-03</t>
  </si>
  <si>
    <t>Трансформатор трехобмоточный напряжением, кВ, до 35, до 1,6 мвт</t>
  </si>
  <si>
    <t>1 шт</t>
  </si>
  <si>
    <t>Испытание высоковольтное до 35 кв комутационных аппаратов</t>
  </si>
  <si>
    <t>01-12-020-01</t>
  </si>
  <si>
    <t>Испытания сборных и соединительных шин до 11 кв</t>
  </si>
  <si>
    <t>Разъединитель трехполюсный напряжением, кВ, до:20кв</t>
  </si>
  <si>
    <t>01-03-005-01</t>
  </si>
  <si>
    <t>Выключатель трехполюсный с полупроводниковым расцепителем максимального тока, номинальный ток, А, до:630А</t>
  </si>
  <si>
    <t>Выключатель трехполюсный с полупроводниковым расцепителем максимального тока, номинальный ток, А, до:1600А</t>
  </si>
  <si>
    <t>01-03-002-14</t>
  </si>
  <si>
    <t>01-03-002-15-24</t>
  </si>
  <si>
    <t>01-03-008-05</t>
  </si>
  <si>
    <t>Выключатель автоматический с электромагнитным дутьем или вакуумный напряжением до 11 кВ:</t>
  </si>
  <si>
    <t>01-03-008-02</t>
  </si>
  <si>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Выключатель масляный напряжением до 20 кв</t>
    </r>
  </si>
  <si>
    <t>Монтаж выключатель одноклавишный неутопленного типа при открытой проводке</t>
  </si>
  <si>
    <t>Монтаж выключатель одноклавишный утопленного типа при скрытой проводке</t>
  </si>
  <si>
    <t>08-03-591-01</t>
  </si>
  <si>
    <t>Монтаж выключатель двухклавишный неутопленного типа при открытой проводке</t>
  </si>
  <si>
    <t>Монтаж выключательдвухклавишный утопленного типа при скрытой проводке</t>
  </si>
  <si>
    <t>Монтаж штепсельная розетка неутопленного типа при открытой проводке</t>
  </si>
  <si>
    <t>Монтаж штепсельная розетка утопленного типа при скрытой проводке</t>
  </si>
  <si>
    <t>Монтаж патрона лампочки стенной или потолочный</t>
  </si>
  <si>
    <t>08-03-592-01</t>
  </si>
  <si>
    <t>08-03-591-04</t>
  </si>
  <si>
    <t>08-03-591-05</t>
  </si>
  <si>
    <t>08-03-591-08</t>
  </si>
  <si>
    <t>08-03-591-09</t>
  </si>
  <si>
    <t>Основание: ГЭСН-2001, МДС 81-33.2004 , МДС 81-25.2001</t>
  </si>
  <si>
    <t>Монтаж люстр  с количеством ламп до 5 шт</t>
  </si>
  <si>
    <t>ООО "КИПАРИС"</t>
  </si>
  <si>
    <t>08-03-594-11</t>
  </si>
  <si>
    <t>08-03-594-10</t>
  </si>
  <si>
    <t>08-03-594-02</t>
  </si>
  <si>
    <t>08-03-594-03</t>
  </si>
  <si>
    <t>Монтаж светильники с люминесцентными лампами отдельно устанавливаемый  с количеством ламп в светильнике: до 2 при высоте установки до 2 м от пола</t>
  </si>
  <si>
    <t>Монтаж светильники с люминесцентными лампами отдельно устанавливаемый  с количеством ламп в светильнике: до 4 при высоте установки до 2м от пола</t>
  </si>
  <si>
    <t>Монтаж светильники с люминесцентными лампами отдельно устанавливаемый  с количеством ламп в светильнике: до 2 при высоте установки до 4м от пола</t>
  </si>
  <si>
    <t>Монтаж светильники с люминесцентными лампами отдельно устанавливаемый  с количеством ламп в светильнике: до 4 при высоте установки до 4м от пола</t>
  </si>
  <si>
    <t>Монтаж светильники с лампами накаливания местного освещения настенные, потолочные</t>
  </si>
  <si>
    <t>08-03-593-09</t>
  </si>
  <si>
    <t>Монтаж счётчик однофазный</t>
  </si>
  <si>
    <t>Монтаж щиток учёта, освещения на стене ( без внутреннего монтажа)</t>
  </si>
  <si>
    <t>08-03-599-12</t>
  </si>
  <si>
    <t>1 метр</t>
  </si>
  <si>
    <t>08-02-403-03</t>
  </si>
  <si>
    <t>Монтаж силового кабеля 4х16 мм2 по стене</t>
  </si>
  <si>
    <t>Монтаж коробки ответвления</t>
  </si>
  <si>
    <t>08-02-420-01</t>
  </si>
  <si>
    <t>08-02-404-02</t>
  </si>
  <si>
    <t>Монтаж групповых линий освещения розеток по стенам или  готовых штробах  3х1,5 мм2, 3х2,5 мм2 (без штробления и пробивки отверстий)</t>
  </si>
  <si>
    <t>1 комплект</t>
  </si>
  <si>
    <t>Подготовка документов на монтаж ( по желанию )</t>
  </si>
  <si>
    <t>08-02-472-03</t>
  </si>
  <si>
    <t>Проводник заземляющий открыто по строительным основаниям из полосовой стали, сечение, 100 мм2: до 100 метров</t>
  </si>
  <si>
    <t>08-02-471-01</t>
  </si>
  <si>
    <t xml:space="preserve">Цены не являются основными, так как это предварительный расчёт стоимости. Основной расчёт составим на месте </t>
  </si>
  <si>
    <t xml:space="preserve">в программе ГрандСмета, или по договорным ценам. Торгуйтесь господа, у нас ведь рынок. </t>
  </si>
  <si>
    <r>
      <rPr>
        <sz val="10"/>
        <color indexed="10"/>
        <rFont val="Arial Cyr"/>
        <family val="0"/>
      </rPr>
      <t>Ври выезде работника  при цене менее 1000 рублей, округляем до 1000 рублей стоимость работ.</t>
    </r>
    <r>
      <rPr>
        <sz val="10"/>
        <rFont val="Arial Cyr"/>
        <family val="0"/>
      </rPr>
      <t xml:space="preserve"> </t>
    </r>
  </si>
  <si>
    <t>Проект электроснабжения жилого дома, без групповых сетей</t>
  </si>
  <si>
    <t>1 дом</t>
  </si>
  <si>
    <t>Проект электроснабжения жилого дома, с групповой сетью</t>
  </si>
  <si>
    <t>Проект электроснабжения жилого дома с 3х фазной сетью, без групповой сети</t>
  </si>
  <si>
    <t>работ</t>
  </si>
  <si>
    <r>
      <t xml:space="preserve">    Единичные расценки на испытание электрооборудования на 3</t>
    </r>
    <r>
      <rPr>
        <b/>
        <i/>
        <u val="single"/>
        <sz val="18"/>
        <color indexed="8"/>
        <rFont val="Times New Roman"/>
        <family val="1"/>
      </rPr>
      <t xml:space="preserve"> квартал</t>
    </r>
    <r>
      <rPr>
        <b/>
        <sz val="18"/>
        <color indexed="8"/>
        <rFont val="Times New Roman"/>
        <family val="1"/>
      </rPr>
      <t xml:space="preserve"> 2010 года</t>
    </r>
  </si>
  <si>
    <t>1 пара</t>
  </si>
  <si>
    <t>1 штука</t>
  </si>
  <si>
    <t>Испытание изолирующей штанги повышенным напряжением: до 35 кВ вкл.</t>
  </si>
  <si>
    <t>ВНВ6-28-1-1А</t>
  </si>
  <si>
    <t>Основание: ВНВ6-28, МДС 81-33.2004 , МДС 81-25.2001</t>
  </si>
  <si>
    <t>Испытание указателя напряжения повышенным напряжением: до 1000 В вкл.</t>
  </si>
  <si>
    <t>ВНВ6-28-4-1А</t>
  </si>
  <si>
    <t>Испытание указателя напряжения повышенным напряжением: 6-110 кВ</t>
  </si>
  <si>
    <t>ВНВ6-28-4-1Б</t>
  </si>
  <si>
    <t>ВНВ6-28-5</t>
  </si>
  <si>
    <t xml:space="preserve">Испытание комплекта указателя высокого напряжения 2-6 кВ для фазировки с неоновой лампой повышенным напряжением   </t>
  </si>
  <si>
    <t>Испытание электроизмерительных клещей повышенным напряжением: до 1000 В вкл.</t>
  </si>
  <si>
    <t>ВНВ6-28-7-1А</t>
  </si>
  <si>
    <t>Испытание электроизмерительных клещей повышенным напряжением: 2-10 кВ</t>
  </si>
  <si>
    <t xml:space="preserve">Испытание диэлектрических резиновых перчаток, бот, галош (на одну пару), повышенным напряжением  </t>
  </si>
  <si>
    <t>ВНВ6-28-7-1Б</t>
  </si>
  <si>
    <t>ВНВ6-28-12</t>
  </si>
  <si>
    <t>Испытание слесарно-монтажного инструмента с изолирующими рукоятками повышенным напряжением</t>
  </si>
  <si>
    <t>ПРИМЕНИТЕЛЬНО : Испытание переносного заземляющего устройства. Испытание изолирующей штанги повышенным напряжением: до 35 кВ вкл.</t>
  </si>
  <si>
    <t>ВНВ6-28-13</t>
  </si>
  <si>
    <t xml:space="preserve">Работы выполняются в течении 10 рабочих дней. </t>
  </si>
  <si>
    <t>За срочность выполнения в течении 2 рабочих дней, заказчик оплачивает в двойном размере.</t>
  </si>
  <si>
    <t>тел. 8-950-801-3657</t>
  </si>
  <si>
    <t>Монтаж Заземлитель вертикальный 1 штырь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</si>
</sst>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Arial Cyr"/>
      <family val="0"/>
    </font>
    <font>
      <b/>
      <i/>
      <u val="single"/>
      <sz val="18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/>
    </xf>
    <xf numFmtId="168" fontId="1" fillId="0" borderId="10" xfId="0" applyNumberFormat="1" applyFont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168" fontId="0" fillId="33" borderId="10" xfId="0" applyNumberForma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30" fillId="0" borderId="0" xfId="42" applyAlignment="1" applyProtection="1">
      <alignment horizontal="center"/>
      <protection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73</xdr:row>
      <xdr:rowOff>104775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8448675" y="183546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28</xdr:row>
      <xdr:rowOff>104775</xdr:rowOff>
    </xdr:from>
    <xdr:ext cx="219075" cy="257175"/>
    <xdr:sp>
      <xdr:nvSpPr>
        <xdr:cNvPr id="1" name="TextBox 2"/>
        <xdr:cNvSpPr txBox="1">
          <a:spLocks noChangeArrowheads="1"/>
        </xdr:cNvSpPr>
      </xdr:nvSpPr>
      <xdr:spPr>
        <a:xfrm>
          <a:off x="5819775" y="107442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petsk-kiparis.narod.ru/" TargetMode="External" /><Relationship Id="rId2" Type="http://schemas.openxmlformats.org/officeDocument/2006/relationships/hyperlink" Target="http://lipetsk-kiparis.naro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petsk-kiparis.narod.ru/" TargetMode="External" /><Relationship Id="rId2" Type="http://schemas.openxmlformats.org/officeDocument/2006/relationships/hyperlink" Target="http://lipetsk-kiparis.narod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4"/>
  <sheetViews>
    <sheetView tabSelected="1" zoomScalePageLayoutView="0" workbookViewId="0" topLeftCell="A57">
      <selection activeCell="D75" sqref="D75"/>
    </sheetView>
  </sheetViews>
  <sheetFormatPr defaultColWidth="9.00390625" defaultRowHeight="12.75"/>
  <cols>
    <col min="1" max="1" width="4.375" style="0" customWidth="1"/>
    <col min="3" max="3" width="14.25390625" style="0" customWidth="1"/>
    <col min="4" max="4" width="55.875" style="0" customWidth="1"/>
    <col min="5" max="5" width="11.875" style="0" customWidth="1"/>
    <col min="6" max="6" width="10.625" style="0" customWidth="1"/>
    <col min="7" max="8" width="10.75390625" style="0" customWidth="1"/>
  </cols>
  <sheetData>
    <row r="3" ht="12.75">
      <c r="B3" s="1" t="s">
        <v>63</v>
      </c>
    </row>
    <row r="4" ht="12.75">
      <c r="B4" s="1" t="s">
        <v>0</v>
      </c>
    </row>
    <row r="5" ht="12.75">
      <c r="B5" s="1" t="s">
        <v>1</v>
      </c>
    </row>
    <row r="6" ht="12.75">
      <c r="B6" s="1" t="s">
        <v>64</v>
      </c>
    </row>
    <row r="7" ht="12.75">
      <c r="G7" s="2"/>
    </row>
    <row r="8" spans="3:8" ht="12.75">
      <c r="C8" s="32" t="s">
        <v>124</v>
      </c>
      <c r="D8" s="33"/>
      <c r="E8" s="33"/>
      <c r="F8" s="33"/>
      <c r="G8" s="33"/>
      <c r="H8" s="33"/>
    </row>
    <row r="9" spans="3:8" ht="12.75">
      <c r="C9" s="32" t="s">
        <v>125</v>
      </c>
      <c r="D9" s="33"/>
      <c r="E9" s="33"/>
      <c r="F9" s="33"/>
      <c r="G9" s="33"/>
      <c r="H9" s="33"/>
    </row>
    <row r="10" spans="2:9" ht="23.25">
      <c r="B10" s="15" t="s">
        <v>132</v>
      </c>
      <c r="C10" s="14"/>
      <c r="D10" s="14"/>
      <c r="E10" s="14"/>
      <c r="F10" s="14"/>
      <c r="G10" s="14"/>
      <c r="I10" s="14"/>
    </row>
    <row r="12" spans="9:14" ht="13.5" thickBot="1">
      <c r="I12" s="2"/>
      <c r="J12" s="2"/>
      <c r="K12" s="2"/>
      <c r="L12" s="2"/>
      <c r="M12" s="2"/>
      <c r="N12" s="2"/>
    </row>
    <row r="13" spans="2:14" ht="13.5" thickBot="1">
      <c r="B13" s="25" t="s">
        <v>96</v>
      </c>
      <c r="C13" s="26"/>
      <c r="D13" s="26"/>
      <c r="E13" s="26"/>
      <c r="F13" s="26"/>
      <c r="G13" s="26"/>
      <c r="H13" s="27"/>
      <c r="I13" s="4"/>
      <c r="J13" s="4"/>
      <c r="K13" s="3"/>
      <c r="L13" s="3"/>
      <c r="M13" s="3"/>
      <c r="N13" s="3"/>
    </row>
    <row r="14" spans="2:14" ht="13.5" thickBot="1">
      <c r="B14" s="5"/>
      <c r="C14" s="6" t="s">
        <v>4</v>
      </c>
      <c r="D14" s="12" t="s">
        <v>3</v>
      </c>
      <c r="E14" s="12" t="s">
        <v>8</v>
      </c>
      <c r="F14" s="12" t="s">
        <v>10</v>
      </c>
      <c r="G14" s="9" t="s">
        <v>12</v>
      </c>
      <c r="H14" s="12" t="s">
        <v>13</v>
      </c>
      <c r="I14" s="13"/>
      <c r="J14" s="2"/>
      <c r="K14" s="2"/>
      <c r="L14" s="2"/>
      <c r="M14" s="2"/>
      <c r="N14" s="2"/>
    </row>
    <row r="15" spans="2:14" ht="16.5" customHeight="1" thickBot="1">
      <c r="B15" s="7" t="s">
        <v>2</v>
      </c>
      <c r="C15" s="7" t="s">
        <v>5</v>
      </c>
      <c r="D15" s="8"/>
      <c r="E15" s="10" t="s">
        <v>9</v>
      </c>
      <c r="F15" s="11" t="s">
        <v>11</v>
      </c>
      <c r="G15" s="10" t="s">
        <v>131</v>
      </c>
      <c r="H15" s="11" t="s">
        <v>14</v>
      </c>
      <c r="I15" s="2"/>
      <c r="J15" s="2"/>
      <c r="K15" s="2"/>
      <c r="L15" s="2"/>
      <c r="M15" s="2"/>
      <c r="N15" s="2"/>
    </row>
    <row r="16" spans="2:8" ht="29.25" customHeight="1" thickBot="1">
      <c r="B16" s="16">
        <v>1</v>
      </c>
      <c r="C16" s="16" t="s">
        <v>18</v>
      </c>
      <c r="D16" s="17" t="s">
        <v>17</v>
      </c>
      <c r="E16" s="16" t="s">
        <v>15</v>
      </c>
      <c r="F16" s="16">
        <v>4</v>
      </c>
      <c r="G16" s="20">
        <v>1</v>
      </c>
      <c r="H16" s="19">
        <f>((($F16*$G16)*$H68)+((($F16*$G16)*$H68)*65%)*0.7+((($F16*$G16)*$H68)*40%)*0.9)*0.628</f>
        <v>638.2992</v>
      </c>
    </row>
    <row r="17" spans="1:10" ht="26.25" thickBot="1">
      <c r="A17" s="2"/>
      <c r="B17" s="16">
        <v>2</v>
      </c>
      <c r="C17" s="16" t="s">
        <v>6</v>
      </c>
      <c r="D17" s="16" t="s">
        <v>7</v>
      </c>
      <c r="E17" s="16" t="s">
        <v>15</v>
      </c>
      <c r="F17" s="16">
        <v>2</v>
      </c>
      <c r="G17" s="20">
        <v>1</v>
      </c>
      <c r="H17" s="19">
        <f>((($F17*$G17)*$H68)+((($F17*$G17)*$H68)*65%)*0.7+((($F17*$G17)*$H68)*40%)*0.9)*0.628</f>
        <v>319.1496</v>
      </c>
      <c r="J17" s="2"/>
    </row>
    <row r="18" spans="1:8" ht="26.25" thickBot="1">
      <c r="A18" s="2"/>
      <c r="B18" s="16">
        <v>3</v>
      </c>
      <c r="C18" s="16" t="s">
        <v>21</v>
      </c>
      <c r="D18" s="16" t="s">
        <v>19</v>
      </c>
      <c r="E18" s="16" t="s">
        <v>20</v>
      </c>
      <c r="F18" s="16">
        <v>16</v>
      </c>
      <c r="G18" s="20">
        <v>1</v>
      </c>
      <c r="H18" s="19">
        <f>((($F18*$G18)*$H68)+((($F18*$G18)*$H68)*65%)*0.7+((($F18*$G18)*$H68)*40%)*0.9)*0.628</f>
        <v>2553.1968</v>
      </c>
    </row>
    <row r="19" spans="1:8" ht="13.5" thickBot="1">
      <c r="A19" s="2"/>
      <c r="B19" s="16">
        <v>4</v>
      </c>
      <c r="C19" s="16" t="s">
        <v>23</v>
      </c>
      <c r="D19" s="16" t="s">
        <v>22</v>
      </c>
      <c r="E19" s="16" t="s">
        <v>26</v>
      </c>
      <c r="F19" s="16">
        <v>1.5</v>
      </c>
      <c r="G19" s="20">
        <v>1</v>
      </c>
      <c r="H19" s="19">
        <f>(($F19*$G19)*$H68)+((($F19*$G19)*$H68)*65%)*0.7+((($F19*$G19)*$H68)*40%)*0.9</f>
        <v>381.15000000000003</v>
      </c>
    </row>
    <row r="20" spans="1:8" ht="13.5" thickBot="1">
      <c r="A20" s="2"/>
      <c r="B20" s="16">
        <v>5</v>
      </c>
      <c r="C20" s="16" t="s">
        <v>24</v>
      </c>
      <c r="D20" s="16" t="s">
        <v>25</v>
      </c>
      <c r="E20" s="16" t="s">
        <v>27</v>
      </c>
      <c r="F20" s="16">
        <v>2</v>
      </c>
      <c r="G20" s="20">
        <v>1</v>
      </c>
      <c r="H20" s="19">
        <f>((($F20*$G20)*$H68)+((($F20*$G20)*$H68)*65%)*0.7+((($F20*$G20)*$H68)*40%)*0.9)*0.628</f>
        <v>319.1496</v>
      </c>
    </row>
    <row r="21" spans="1:8" ht="13.5" thickBot="1">
      <c r="A21" s="2"/>
      <c r="B21" s="16">
        <v>6</v>
      </c>
      <c r="C21" s="16" t="s">
        <v>29</v>
      </c>
      <c r="D21" s="16" t="s">
        <v>28</v>
      </c>
      <c r="E21" s="16" t="s">
        <v>15</v>
      </c>
      <c r="F21" s="16">
        <v>2</v>
      </c>
      <c r="G21" s="20">
        <v>1</v>
      </c>
      <c r="H21" s="19">
        <f>(($F21*$G21)*$H68)+((($F21*$G21)*$H68)*65%)*0.7+((($F21*$G21)*$H68)*40%)*0.9</f>
        <v>508.2</v>
      </c>
    </row>
    <row r="22" spans="1:8" ht="13.5" thickBot="1">
      <c r="A22" s="2"/>
      <c r="B22" s="16">
        <v>7</v>
      </c>
      <c r="C22" s="16" t="s">
        <v>32</v>
      </c>
      <c r="D22" s="16" t="s">
        <v>30</v>
      </c>
      <c r="E22" s="16" t="s">
        <v>31</v>
      </c>
      <c r="F22" s="16">
        <v>0.4</v>
      </c>
      <c r="G22" s="20">
        <v>1</v>
      </c>
      <c r="H22" s="19">
        <f>((($F22*$G22)*$H68)+((($F22*$G22)*$H68)*65%)*0.7+((($F22*$G22)*$H68)*40%)*0.9)*0.628</f>
        <v>63.829919999999994</v>
      </c>
    </row>
    <row r="23" spans="1:8" ht="26.25" thickBot="1">
      <c r="A23" s="2"/>
      <c r="B23" s="16">
        <v>8</v>
      </c>
      <c r="C23" s="16" t="s">
        <v>53</v>
      </c>
      <c r="D23" s="16" t="s">
        <v>54</v>
      </c>
      <c r="E23" s="16" t="s">
        <v>55</v>
      </c>
      <c r="F23" s="16">
        <v>1</v>
      </c>
      <c r="G23" s="20">
        <v>1</v>
      </c>
      <c r="H23" s="19">
        <f>((($F23*$G23)*$H68)+((($F23*$G23)*$H68)*65%)*0.7+((($F23*$G23)*$H68)*40%)*0.9)*0.628</f>
        <v>159.5748</v>
      </c>
    </row>
    <row r="24" spans="1:8" ht="26.25" thickBot="1">
      <c r="A24" s="2"/>
      <c r="B24" s="16">
        <v>9</v>
      </c>
      <c r="C24" s="16" t="s">
        <v>33</v>
      </c>
      <c r="D24" s="16" t="s">
        <v>34</v>
      </c>
      <c r="E24" s="16" t="s">
        <v>35</v>
      </c>
      <c r="F24" s="16">
        <v>4</v>
      </c>
      <c r="G24" s="20">
        <v>1</v>
      </c>
      <c r="H24" s="19">
        <f>(($F24*$G24)*$H68)+((($F24*$G24)*$H68)*65%)*0.7+((($F24*$G24)*$H68)*40%)*0.9</f>
        <v>1016.4</v>
      </c>
    </row>
    <row r="25" spans="1:8" ht="13.5" thickBot="1">
      <c r="A25" s="2"/>
      <c r="B25" s="16">
        <v>10</v>
      </c>
      <c r="C25" s="16" t="s">
        <v>36</v>
      </c>
      <c r="D25" s="16" t="s">
        <v>37</v>
      </c>
      <c r="E25" s="16" t="s">
        <v>35</v>
      </c>
      <c r="F25" s="16">
        <v>6</v>
      </c>
      <c r="G25" s="20">
        <v>1</v>
      </c>
      <c r="H25" s="19">
        <f>((($F25*$G25)*$H68)+((($F25*$G25)*$H68)*65%)*0.7+((($F25*$G25)*$H68)*40%)*0.9)*0.628</f>
        <v>957.4488000000001</v>
      </c>
    </row>
    <row r="26" spans="1:8" ht="13.5" thickBot="1">
      <c r="A26" s="2"/>
      <c r="B26" s="16">
        <v>12</v>
      </c>
      <c r="C26" s="16" t="s">
        <v>38</v>
      </c>
      <c r="D26" s="16" t="s">
        <v>39</v>
      </c>
      <c r="E26" s="16" t="s">
        <v>40</v>
      </c>
      <c r="F26" s="16">
        <v>1.5</v>
      </c>
      <c r="G26" s="20">
        <v>1</v>
      </c>
      <c r="H26" s="19">
        <f>((($F26*$G26)*$H68)+((($F26*$G26)*$H68)*65%)*0.7+((($F26*$G26)*$H68)*40%)*0.9)*0.628</f>
        <v>239.36220000000003</v>
      </c>
    </row>
    <row r="27" spans="2:8" ht="13.5" thickBot="1">
      <c r="B27" s="16">
        <v>13</v>
      </c>
      <c r="C27" s="16" t="s">
        <v>41</v>
      </c>
      <c r="D27" s="16" t="s">
        <v>46</v>
      </c>
      <c r="E27" s="16" t="s">
        <v>40</v>
      </c>
      <c r="F27" s="16">
        <v>2</v>
      </c>
      <c r="G27" s="20">
        <v>1</v>
      </c>
      <c r="H27" s="19">
        <f>((($F27*$G27)*$H68)+((($F27*$G27)*$H68)*65%)*0.7+((($F27*$G27)*$H68)*40%)*0.9)*0.628</f>
        <v>319.1496</v>
      </c>
    </row>
    <row r="28" spans="2:8" ht="13.5" thickBot="1">
      <c r="B28" s="16">
        <v>14</v>
      </c>
      <c r="C28" s="16" t="s">
        <v>43</v>
      </c>
      <c r="D28" s="16" t="s">
        <v>44</v>
      </c>
      <c r="E28" s="16" t="s">
        <v>40</v>
      </c>
      <c r="F28" s="16">
        <v>4</v>
      </c>
      <c r="G28" s="20">
        <v>1</v>
      </c>
      <c r="H28" s="19">
        <f>(($F28*$G28)*$H68)+((($F28*$G28)*$H68)*65%)*0.7+((($F28*$G28)*$H68)*40%)*0.9</f>
        <v>1016.4</v>
      </c>
    </row>
    <row r="29" spans="2:8" ht="13.5" thickBot="1">
      <c r="B29" s="16">
        <v>15</v>
      </c>
      <c r="C29" s="16" t="s">
        <v>42</v>
      </c>
      <c r="D29" s="16" t="s">
        <v>45</v>
      </c>
      <c r="E29" s="16" t="s">
        <v>40</v>
      </c>
      <c r="F29" s="16">
        <v>2</v>
      </c>
      <c r="G29" s="20">
        <v>1</v>
      </c>
      <c r="H29" s="19">
        <f>((($F29*$G29)*$H68)+((($F29*$G29)*$H68)*65%)*0.7+((($F29*$G29)*$H68)*40%)*0.9)*0.628</f>
        <v>319.1496</v>
      </c>
    </row>
    <row r="30" spans="2:8" ht="13.5" thickBot="1">
      <c r="B30" s="16">
        <v>16</v>
      </c>
      <c r="C30" s="16" t="s">
        <v>47</v>
      </c>
      <c r="D30" s="16" t="s">
        <v>48</v>
      </c>
      <c r="E30" s="16" t="s">
        <v>40</v>
      </c>
      <c r="F30" s="16">
        <v>3</v>
      </c>
      <c r="G30" s="20">
        <v>1</v>
      </c>
      <c r="H30" s="19">
        <f>((($F30*$G30)*$H68)+((($F30*$G30)*$H68)*65%)*0.7+((($F30*$G30)*$H68)*40%)*0.9)*0.628</f>
        <v>478.72440000000006</v>
      </c>
    </row>
    <row r="31" spans="2:8" ht="13.5" thickBot="1">
      <c r="B31" s="16">
        <v>17</v>
      </c>
      <c r="C31" s="16" t="s">
        <v>51</v>
      </c>
      <c r="D31" s="16" t="s">
        <v>49</v>
      </c>
      <c r="E31" s="16" t="s">
        <v>40</v>
      </c>
      <c r="F31" s="16">
        <v>4</v>
      </c>
      <c r="G31" s="20">
        <v>1</v>
      </c>
      <c r="H31" s="19">
        <f>(($F31*$G31)*$H68)+((($F31*$G31)*$H68)*65%)*0.7+((($F31*$G31)*$H68)*40%)*0.9</f>
        <v>1016.4</v>
      </c>
    </row>
    <row r="32" spans="2:8" ht="13.5" thickBot="1">
      <c r="B32" s="16">
        <v>18</v>
      </c>
      <c r="C32" s="16" t="s">
        <v>52</v>
      </c>
      <c r="D32" s="16" t="s">
        <v>50</v>
      </c>
      <c r="E32" s="16" t="s">
        <v>40</v>
      </c>
      <c r="F32" s="16">
        <v>5</v>
      </c>
      <c r="G32" s="20">
        <v>1</v>
      </c>
      <c r="H32" s="19">
        <f>(($F32*$G32)*$H68)+((($F32*$G32)*$H68)*65%)*0.7+((($F32*$G32)*$H68)*40%)*0.9</f>
        <v>1270.5</v>
      </c>
    </row>
    <row r="33" spans="2:8" ht="13.5" thickBot="1">
      <c r="B33" s="16">
        <v>19</v>
      </c>
      <c r="C33" s="16" t="s">
        <v>57</v>
      </c>
      <c r="D33" s="16" t="s">
        <v>56</v>
      </c>
      <c r="E33" s="16" t="s">
        <v>35</v>
      </c>
      <c r="F33" s="16">
        <v>1</v>
      </c>
      <c r="G33" s="20">
        <v>1</v>
      </c>
      <c r="H33" s="19">
        <f>((($F33*$G33)*$H68)+((($F33*$G33)*$H68)*65%)*0.7+((($F33*$G33)*$H68)*40%)*0.9)*0.628</f>
        <v>159.5748</v>
      </c>
    </row>
    <row r="34" spans="2:8" ht="26.25" thickBot="1">
      <c r="B34" s="16">
        <v>20</v>
      </c>
      <c r="C34" s="16" t="s">
        <v>58</v>
      </c>
      <c r="D34" s="16" t="s">
        <v>70</v>
      </c>
      <c r="E34" s="16" t="s">
        <v>35</v>
      </c>
      <c r="F34" s="16">
        <v>3.5</v>
      </c>
      <c r="G34" s="20">
        <v>1</v>
      </c>
      <c r="H34" s="19">
        <f>(($F34*$G34)*$H68)+((($F34*$G34)*$H68)*65%)*0.7+((($F34*$G34)*$H68)*40%)*0.9</f>
        <v>889.35</v>
      </c>
    </row>
    <row r="35" spans="2:8" ht="26.25" thickBot="1">
      <c r="B35" s="16">
        <v>21</v>
      </c>
      <c r="C35" s="16" t="s">
        <v>60</v>
      </c>
      <c r="D35" s="16" t="s">
        <v>59</v>
      </c>
      <c r="E35" s="16" t="s">
        <v>15</v>
      </c>
      <c r="F35" s="16">
        <v>1</v>
      </c>
      <c r="G35" s="20">
        <v>1</v>
      </c>
      <c r="H35" s="19">
        <f>((($F35*$G35)*$H68)+((($F35*$G35)*$H68)*65%)*0.7+((($F35*$G35)*$H68)*40%)*0.9)*0.628</f>
        <v>159.5748</v>
      </c>
    </row>
    <row r="36" spans="2:8" ht="26.25" thickBot="1">
      <c r="B36" s="16">
        <v>22</v>
      </c>
      <c r="C36" s="16" t="s">
        <v>62</v>
      </c>
      <c r="D36" s="16" t="s">
        <v>61</v>
      </c>
      <c r="E36" s="16" t="s">
        <v>15</v>
      </c>
      <c r="F36" s="16">
        <v>2.5</v>
      </c>
      <c r="G36" s="20">
        <v>1</v>
      </c>
      <c r="H36" s="19">
        <f>(($F36*$G36)*$H68)+((($F36*$G36)*$H68)*65%)*0.7+((($F36*$G36)*$H68)*40%)*0.9</f>
        <v>635.25</v>
      </c>
    </row>
    <row r="37" spans="2:8" ht="26.25" thickBot="1">
      <c r="B37" s="16">
        <v>23</v>
      </c>
      <c r="C37" s="16" t="s">
        <v>67</v>
      </c>
      <c r="D37" s="16" t="s">
        <v>68</v>
      </c>
      <c r="E37" s="16" t="s">
        <v>69</v>
      </c>
      <c r="F37" s="16">
        <v>51</v>
      </c>
      <c r="G37" s="20">
        <v>1</v>
      </c>
      <c r="H37" s="19">
        <f>((($F37*$G37)*$H68)+((($F37*$G37)*$H68)*65%)*0.7+((($F37*$G37)*$H68)*40%)*0.9)*0.628</f>
        <v>8138.3148</v>
      </c>
    </row>
    <row r="38" spans="2:8" ht="13.5" thickBot="1">
      <c r="B38" s="16">
        <v>24</v>
      </c>
      <c r="C38" s="16" t="s">
        <v>71</v>
      </c>
      <c r="D38" s="16" t="s">
        <v>72</v>
      </c>
      <c r="E38" s="16" t="s">
        <v>35</v>
      </c>
      <c r="F38" s="16">
        <v>9</v>
      </c>
      <c r="G38" s="20">
        <v>1</v>
      </c>
      <c r="H38" s="19">
        <f>(($F38*$G38)*$H68)+((($F38*$G38)*$H68)*65%)*0.7+((($F38*$G38)*$H68)*40%)*0.9</f>
        <v>2286.9</v>
      </c>
    </row>
    <row r="39" spans="2:8" ht="13.5" thickBot="1">
      <c r="B39" s="16">
        <v>25</v>
      </c>
      <c r="C39" s="16" t="s">
        <v>74</v>
      </c>
      <c r="D39" s="16" t="s">
        <v>73</v>
      </c>
      <c r="E39" s="16" t="s">
        <v>69</v>
      </c>
      <c r="F39" s="16">
        <v>6</v>
      </c>
      <c r="G39" s="20">
        <v>1</v>
      </c>
      <c r="H39" s="19">
        <f>((($F39*$G39)*$H68)+((($F39*$G39)*$H68)*65%)*0.7+((($F39*$G39)*$H68)*40%)*0.9)*0.628</f>
        <v>957.4488000000001</v>
      </c>
    </row>
    <row r="40" spans="2:8" ht="39" thickBot="1">
      <c r="B40" s="16">
        <v>26</v>
      </c>
      <c r="C40" s="16" t="s">
        <v>77</v>
      </c>
      <c r="D40" s="16" t="s">
        <v>75</v>
      </c>
      <c r="E40" s="16" t="s">
        <v>69</v>
      </c>
      <c r="F40" s="16">
        <v>19</v>
      </c>
      <c r="G40" s="20">
        <v>1</v>
      </c>
      <c r="H40" s="19">
        <f>(($F40*$G40)*$H68)+((($F40*$G40)*$H68)*65%)*0.7+((($F40*$G40)*$H68)*40%)*0.9</f>
        <v>4827.900000000001</v>
      </c>
    </row>
    <row r="41" spans="2:8" ht="39" thickBot="1">
      <c r="B41" s="16">
        <v>27</v>
      </c>
      <c r="C41" s="16" t="s">
        <v>78</v>
      </c>
      <c r="D41" s="16" t="s">
        <v>76</v>
      </c>
      <c r="E41" s="16" t="s">
        <v>69</v>
      </c>
      <c r="F41" s="16">
        <v>24</v>
      </c>
      <c r="G41" s="20">
        <v>1</v>
      </c>
      <c r="H41" s="19">
        <f>((($F41*$G41)*$H68)+((($F41*$G41)*$H68)*65%)*0.7+((($F41*$G41)*$H68)*40%)*0.9)*0.628</f>
        <v>3829.7952000000005</v>
      </c>
    </row>
    <row r="42" spans="2:8" ht="26.25" thickBot="1">
      <c r="B42" s="16">
        <v>28</v>
      </c>
      <c r="C42" s="16" t="s">
        <v>79</v>
      </c>
      <c r="D42" s="16" t="s">
        <v>80</v>
      </c>
      <c r="E42" s="16" t="s">
        <v>69</v>
      </c>
      <c r="F42" s="16">
        <v>24</v>
      </c>
      <c r="G42" s="20">
        <v>1</v>
      </c>
      <c r="H42" s="19">
        <f>(($F42*$G42)*$H68)+((($F42*$G42)*$H68)*65%)*0.7+((($F42*$G42)*$H68)*40%)*0.9</f>
        <v>6098.400000000001</v>
      </c>
    </row>
    <row r="43" spans="2:8" ht="13.5" thickBot="1">
      <c r="B43" s="16">
        <v>29</v>
      </c>
      <c r="C43" s="16" t="s">
        <v>81</v>
      </c>
      <c r="D43" s="16" t="s">
        <v>82</v>
      </c>
      <c r="E43" s="16" t="s">
        <v>69</v>
      </c>
      <c r="F43" s="16">
        <v>20</v>
      </c>
      <c r="G43" s="20">
        <v>1</v>
      </c>
      <c r="H43" s="19">
        <f>((($F43*$G43)*$H68)+((($F43*$G43)*$H68)*65%)*0.7+((($F43*$G43)*$H68)*40%)*0.9)*0.628</f>
        <v>3191.496</v>
      </c>
    </row>
    <row r="44" spans="2:8" ht="26.25" thickBot="1">
      <c r="B44" s="16">
        <v>30</v>
      </c>
      <c r="C44" s="16" t="s">
        <v>85</v>
      </c>
      <c r="D44" s="16" t="s">
        <v>83</v>
      </c>
      <c r="E44" s="16" t="s">
        <v>69</v>
      </c>
      <c r="F44" s="16">
        <v>0.395</v>
      </c>
      <c r="G44" s="20">
        <v>1</v>
      </c>
      <c r="H44" s="19">
        <f>(($F44*$G44)*$H68)+((($F44*$G44)*$H68)*65%)*0.7+((($F44*$G44)*$H68)*40%)*0.9</f>
        <v>100.3695</v>
      </c>
    </row>
    <row r="45" spans="2:8" ht="26.25" thickBot="1">
      <c r="B45" s="16">
        <v>31</v>
      </c>
      <c r="C45" s="16" t="s">
        <v>85</v>
      </c>
      <c r="D45" s="16" t="s">
        <v>84</v>
      </c>
      <c r="E45" s="16" t="s">
        <v>69</v>
      </c>
      <c r="F45" s="16">
        <v>0.322</v>
      </c>
      <c r="G45" s="20">
        <v>1</v>
      </c>
      <c r="H45" s="19">
        <f>((($F45*$G45)*$H68)+((($F45*$G45)*$H68)*65%)*0.7+((($F45*$G45)*$H68)*40%)*0.9)</f>
        <v>81.8202</v>
      </c>
    </row>
    <row r="46" spans="2:8" ht="26.25" thickBot="1">
      <c r="B46" s="16">
        <v>32</v>
      </c>
      <c r="C46" s="16" t="s">
        <v>92</v>
      </c>
      <c r="D46" s="16" t="s">
        <v>86</v>
      </c>
      <c r="E46" s="16" t="s">
        <v>69</v>
      </c>
      <c r="F46" s="16">
        <v>0.439</v>
      </c>
      <c r="G46" s="20">
        <v>1</v>
      </c>
      <c r="H46" s="19">
        <f>(($F46*$G46)*$H68)+((($F46*$G46)*$H68)*65%)*0.7+((($F46*$G46)*$H68)*40%)*0.9</f>
        <v>111.54990000000001</v>
      </c>
    </row>
    <row r="47" spans="2:8" ht="26.25" thickBot="1">
      <c r="B47" s="16">
        <v>33</v>
      </c>
      <c r="C47" s="16" t="s">
        <v>93</v>
      </c>
      <c r="D47" s="16" t="s">
        <v>87</v>
      </c>
      <c r="E47" s="16" t="s">
        <v>69</v>
      </c>
      <c r="F47" s="16">
        <v>0.328</v>
      </c>
      <c r="G47" s="20">
        <v>1</v>
      </c>
      <c r="H47" s="19">
        <f>((($F47*$G47)*$H68)+((($F47*$G47)*$H68)*65%)*0.7+((($F47*$G47)*$H68)*40%)*0.9)</f>
        <v>83.3448</v>
      </c>
    </row>
    <row r="48" spans="2:8" ht="26.25" thickBot="1">
      <c r="B48" s="16">
        <v>34</v>
      </c>
      <c r="C48" s="16" t="s">
        <v>94</v>
      </c>
      <c r="D48" s="16" t="s">
        <v>88</v>
      </c>
      <c r="E48" s="16" t="s">
        <v>69</v>
      </c>
      <c r="F48" s="16">
        <v>0.432</v>
      </c>
      <c r="G48" s="20">
        <v>1</v>
      </c>
      <c r="H48" s="19">
        <f>(($F48*$G48)*$H68)+((($F48*$G48)*$H68)*65%)*0.7+((($F48*$G48)*$H68)*40%)*0.9</f>
        <v>109.7712</v>
      </c>
    </row>
    <row r="49" spans="2:8" ht="26.25" thickBot="1">
      <c r="B49" s="16">
        <v>35</v>
      </c>
      <c r="C49" s="16" t="s">
        <v>95</v>
      </c>
      <c r="D49" s="16" t="s">
        <v>89</v>
      </c>
      <c r="E49" s="16" t="s">
        <v>69</v>
      </c>
      <c r="F49" s="16">
        <v>0.381</v>
      </c>
      <c r="G49" s="20">
        <v>1</v>
      </c>
      <c r="H49" s="19">
        <f>((($F49*$G49)*$H68)+((($F49*$G49)*$H68)*65%)*0.7+((($F49*$G49)*$H68)*40%)*0.9)</f>
        <v>96.8121</v>
      </c>
    </row>
    <row r="50" spans="2:8" ht="13.5" thickBot="1">
      <c r="B50" s="16">
        <v>36</v>
      </c>
      <c r="C50" s="16" t="s">
        <v>91</v>
      </c>
      <c r="D50" s="16" t="s">
        <v>90</v>
      </c>
      <c r="E50" s="16" t="s">
        <v>69</v>
      </c>
      <c r="F50" s="16">
        <v>0.58</v>
      </c>
      <c r="G50" s="20">
        <v>1</v>
      </c>
      <c r="H50" s="19">
        <f>(($F50*$G50)*$H68)+((($F50*$G50)*$H68)*65%)*0.7+((($F50*$G50)*$H68)*40%)*0.9</f>
        <v>147.378</v>
      </c>
    </row>
    <row r="51" spans="2:8" ht="13.5" thickBot="1">
      <c r="B51" s="16">
        <v>37</v>
      </c>
      <c r="C51" s="16"/>
      <c r="D51" s="16" t="s">
        <v>97</v>
      </c>
      <c r="E51" s="16" t="s">
        <v>69</v>
      </c>
      <c r="F51" s="16">
        <v>1.21</v>
      </c>
      <c r="G51" s="20">
        <v>1</v>
      </c>
      <c r="H51" s="19">
        <f>((($F51*$G51)*$H68)+((($F51*$G51)*$H68)*65%)*0.7+((($F51*$G51)*$H68)*40%)*0.9)</f>
        <v>307.461</v>
      </c>
    </row>
    <row r="52" spans="2:8" ht="39" thickBot="1">
      <c r="B52" s="16">
        <v>38</v>
      </c>
      <c r="C52" s="22" t="s">
        <v>101</v>
      </c>
      <c r="D52" s="16" t="s">
        <v>103</v>
      </c>
      <c r="E52" s="16" t="s">
        <v>69</v>
      </c>
      <c r="F52" s="16">
        <v>1.16</v>
      </c>
      <c r="G52" s="20">
        <v>1</v>
      </c>
      <c r="H52" s="19">
        <f>(($F52*$G52)*$H68)+((($F52*$G52)*$H68)*65%)*0.7+((($F52*$G52)*$H68)*40%)*0.9</f>
        <v>294.756</v>
      </c>
    </row>
    <row r="53" spans="2:8" ht="39" thickBot="1">
      <c r="B53" s="16">
        <v>39</v>
      </c>
      <c r="C53" s="16" t="s">
        <v>102</v>
      </c>
      <c r="D53" s="16" t="s">
        <v>104</v>
      </c>
      <c r="E53" s="16" t="s">
        <v>69</v>
      </c>
      <c r="F53" s="16">
        <v>1.69</v>
      </c>
      <c r="G53" s="20">
        <v>1</v>
      </c>
      <c r="H53" s="19">
        <f>((($F53*$G53)*$H68)+((($F53*$G53)*$H68)*65%)*0.7+((($F53*$G53)*$H68)*40%)*0.9)</f>
        <v>429.429</v>
      </c>
    </row>
    <row r="54" spans="2:8" ht="39" thickBot="1">
      <c r="B54" s="16">
        <v>40</v>
      </c>
      <c r="C54" s="16" t="s">
        <v>100</v>
      </c>
      <c r="D54" s="16" t="s">
        <v>105</v>
      </c>
      <c r="E54" s="16" t="s">
        <v>69</v>
      </c>
      <c r="F54" s="16">
        <v>2.71</v>
      </c>
      <c r="G54" s="20">
        <v>1</v>
      </c>
      <c r="H54" s="19">
        <f>(($F54*$G54)*$H68)+((($F54*$G54)*$H68)*65%)*0.7+((($F54*$G54)*$H68)*40%)*0.9</f>
        <v>688.6109999999999</v>
      </c>
    </row>
    <row r="55" spans="2:8" ht="39" thickBot="1">
      <c r="B55" s="16">
        <v>41</v>
      </c>
      <c r="C55" s="16" t="s">
        <v>99</v>
      </c>
      <c r="D55" s="16" t="s">
        <v>106</v>
      </c>
      <c r="E55" s="16" t="s">
        <v>69</v>
      </c>
      <c r="F55" s="16">
        <v>3.17</v>
      </c>
      <c r="G55" s="20">
        <v>1</v>
      </c>
      <c r="H55" s="19">
        <f>((($F55*$G55)*$H68)+((($F55*$G55)*$H68)*65%)*0.7+((($F55*$G55)*$H68)*40%)*0.9)</f>
        <v>805.4970000000001</v>
      </c>
    </row>
    <row r="56" spans="2:8" ht="26.25" thickBot="1">
      <c r="B56" s="16">
        <v>42</v>
      </c>
      <c r="C56" s="16" t="s">
        <v>108</v>
      </c>
      <c r="D56" s="16" t="s">
        <v>107</v>
      </c>
      <c r="E56" s="16" t="s">
        <v>69</v>
      </c>
      <c r="F56" s="16">
        <v>0.853</v>
      </c>
      <c r="G56" s="20">
        <v>1</v>
      </c>
      <c r="H56" s="19">
        <f>(($F56*$G56)*$H68)+((($F56*$G56)*$H68)*65%)*0.7+((($F56*$G56)*$H68)*40%)*0.9</f>
        <v>216.7473</v>
      </c>
    </row>
    <row r="57" spans="2:8" ht="13.5" thickBot="1">
      <c r="B57" s="16">
        <v>43</v>
      </c>
      <c r="C57" s="22" t="s">
        <v>98</v>
      </c>
      <c r="D57" s="16" t="s">
        <v>109</v>
      </c>
      <c r="E57" s="16" t="s">
        <v>69</v>
      </c>
      <c r="F57" s="16">
        <v>2</v>
      </c>
      <c r="G57" s="20">
        <v>1</v>
      </c>
      <c r="H57" s="19">
        <f>((($F57*$G57)*$H68)+((($F57*$G57)*$H68)*65%)*0.7+((($F57*$G57)*$H68)*40%)*0.9)</f>
        <v>508.2</v>
      </c>
    </row>
    <row r="58" spans="2:8" ht="26.25" thickBot="1">
      <c r="B58" s="16">
        <v>44</v>
      </c>
      <c r="C58" s="16" t="s">
        <v>111</v>
      </c>
      <c r="D58" s="16" t="s">
        <v>110</v>
      </c>
      <c r="E58" s="16" t="s">
        <v>69</v>
      </c>
      <c r="F58" s="16">
        <v>3.41</v>
      </c>
      <c r="G58" s="20">
        <v>1</v>
      </c>
      <c r="H58" s="19">
        <f>(($F58*$G58)*$H68)+((($F58*$G58)*$H68)*65%)*0.7+((($F58*$G58)*$H68)*40%)*0.9</f>
        <v>866.4810000000001</v>
      </c>
    </row>
    <row r="59" spans="2:8" ht="39" thickBot="1">
      <c r="B59" s="16">
        <v>45</v>
      </c>
      <c r="C59" s="16" t="s">
        <v>113</v>
      </c>
      <c r="D59" s="16" t="s">
        <v>118</v>
      </c>
      <c r="E59" s="16" t="s">
        <v>112</v>
      </c>
      <c r="F59" s="16">
        <v>0.37</v>
      </c>
      <c r="G59" s="20">
        <v>1</v>
      </c>
      <c r="H59" s="19">
        <f>((($F59*$G59)*$H68)+((($F59*$G59)*$H68)*65%)*0.7+((($F59*$G59)*$H68)*40%)*0.9)</f>
        <v>94.017</v>
      </c>
    </row>
    <row r="60" spans="2:8" ht="13.5" thickBot="1">
      <c r="B60" s="16">
        <v>46</v>
      </c>
      <c r="C60" s="16" t="s">
        <v>117</v>
      </c>
      <c r="D60" s="16" t="s">
        <v>114</v>
      </c>
      <c r="E60" s="16" t="s">
        <v>112</v>
      </c>
      <c r="F60" s="16">
        <v>0.23</v>
      </c>
      <c r="G60" s="20">
        <v>1</v>
      </c>
      <c r="H60" s="19">
        <f>(($F60*$G60)*$H68)+((($F60*$G60)*$H68)*65%)*0.7+((($F60*$G60)*$H68)*40%)*0.9</f>
        <v>58.44300000000001</v>
      </c>
    </row>
    <row r="61" spans="2:8" ht="13.5" thickBot="1">
      <c r="B61" s="16">
        <v>47</v>
      </c>
      <c r="C61" s="16" t="s">
        <v>116</v>
      </c>
      <c r="D61" s="16" t="s">
        <v>115</v>
      </c>
      <c r="E61" s="16" t="s">
        <v>69</v>
      </c>
      <c r="F61" s="16">
        <v>2.34</v>
      </c>
      <c r="G61" s="20">
        <v>1</v>
      </c>
      <c r="H61" s="19">
        <f>((($F61*$G61)*$H68)+((($F61*$G61)*$H68)*65%)*0.7+((($F61*$G61)*$H68)*40%)*0.9)*0.628</f>
        <v>373.40503199999995</v>
      </c>
    </row>
    <row r="62" spans="2:8" ht="13.5" thickBot="1">
      <c r="B62" s="16">
        <v>48</v>
      </c>
      <c r="C62" s="22" t="s">
        <v>98</v>
      </c>
      <c r="D62" s="16" t="s">
        <v>120</v>
      </c>
      <c r="E62" s="16" t="s">
        <v>119</v>
      </c>
      <c r="F62" s="16">
        <v>11.81</v>
      </c>
      <c r="G62" s="20">
        <v>1</v>
      </c>
      <c r="H62" s="19">
        <f>(($F62*$G62)*$H68)+((($F62*$G62)*$H68)*65%)*0.7+((($F62*$G62)*$H68)*40%)*0.9</f>
        <v>3000.9210000000003</v>
      </c>
    </row>
    <row r="63" spans="2:8" ht="13.5" thickBot="1">
      <c r="B63" s="16">
        <v>49</v>
      </c>
      <c r="C63" s="16" t="s">
        <v>123</v>
      </c>
      <c r="D63" s="16" t="s">
        <v>156</v>
      </c>
      <c r="E63" s="16" t="s">
        <v>69</v>
      </c>
      <c r="F63" s="16">
        <v>10.7</v>
      </c>
      <c r="G63" s="20">
        <v>1</v>
      </c>
      <c r="H63" s="19">
        <f>((($F63*$G63)*$H68)+((($F63*$G63)*$H68)*65%)*0.7+((($F63*$G63)*$H68)*40%)*0.9)</f>
        <v>2718.8700000000003</v>
      </c>
    </row>
    <row r="64" spans="2:8" ht="39" thickBot="1">
      <c r="B64" s="16">
        <v>50</v>
      </c>
      <c r="C64" s="16" t="s">
        <v>121</v>
      </c>
      <c r="D64" s="16" t="s">
        <v>122</v>
      </c>
      <c r="E64" s="16" t="s">
        <v>69</v>
      </c>
      <c r="F64" s="16">
        <v>15.4</v>
      </c>
      <c r="G64" s="20">
        <v>1</v>
      </c>
      <c r="H64" s="19">
        <f>(($F64*$G64)*$H68)+((($F64*$G64)*$H68)*65%)*0.7+((($F64*$G64)*$H68)*40%)*0.9</f>
        <v>3913.1400000000003</v>
      </c>
    </row>
    <row r="65" spans="2:8" ht="13.5" thickBot="1">
      <c r="B65" s="16">
        <v>51</v>
      </c>
      <c r="C65" s="16"/>
      <c r="D65" s="16" t="s">
        <v>127</v>
      </c>
      <c r="E65" s="16" t="s">
        <v>128</v>
      </c>
      <c r="F65" s="16">
        <v>11.81</v>
      </c>
      <c r="G65" s="20">
        <v>1</v>
      </c>
      <c r="H65" s="19">
        <f>((($F65*$G65)*$H68)+((($F65*$G65)*$H68)*65%)*0.7+((($F65*$G65)*$H68)*40%)*0.9)</f>
        <v>3000.9210000000003</v>
      </c>
    </row>
    <row r="66" spans="2:8" ht="13.5" thickBot="1">
      <c r="B66" s="16">
        <v>52</v>
      </c>
      <c r="C66" s="16"/>
      <c r="D66" s="16" t="s">
        <v>129</v>
      </c>
      <c r="E66" s="16" t="s">
        <v>128</v>
      </c>
      <c r="F66" s="16">
        <v>23.62</v>
      </c>
      <c r="G66" s="20">
        <v>1</v>
      </c>
      <c r="H66" s="19">
        <f>(($F66*$G66)*$H68)+((($F66*$G66)*$H68)*65%)*0.7+((($F66*$G66)*$H68)*40%)*0.9</f>
        <v>6001.842000000001</v>
      </c>
    </row>
    <row r="67" spans="2:8" ht="26.25" thickBot="1">
      <c r="B67" s="16">
        <v>53</v>
      </c>
      <c r="C67" s="18"/>
      <c r="D67" s="18" t="s">
        <v>130</v>
      </c>
      <c r="E67" s="16" t="s">
        <v>128</v>
      </c>
      <c r="F67" s="16">
        <v>23.62</v>
      </c>
      <c r="G67" s="20">
        <v>1</v>
      </c>
      <c r="H67" s="19">
        <f>((($F67*$G67)*$H68)+((($F67*$G67)*$H68)*65%)*0.7+((($F67*$G67)*$H68)*40%)*0.9)</f>
        <v>6001.842000000001</v>
      </c>
    </row>
    <row r="68" spans="2:8" ht="13.5" thickBot="1">
      <c r="B68" s="28" t="s">
        <v>16</v>
      </c>
      <c r="C68" s="29"/>
      <c r="D68" s="29"/>
      <c r="E68" s="29"/>
      <c r="F68" s="29"/>
      <c r="G68" s="30"/>
      <c r="H68" s="21">
        <v>140</v>
      </c>
    </row>
    <row r="69" spans="2:8" ht="13.5" thickBot="1">
      <c r="B69" s="28" t="s">
        <v>65</v>
      </c>
      <c r="C69" s="29"/>
      <c r="D69" s="29"/>
      <c r="E69" s="29"/>
      <c r="F69" s="29"/>
      <c r="G69" s="30"/>
      <c r="H69" s="21">
        <f>H16+H17+H18+H19+H20+H21+H22+H23+H24+H25+H26+H27+H28+H29+H30+H31+H32+H33+H34+H35+H36+H37+H38+H39+H40+H41+H42+H43+H44+H45+H46+H47+H48+H49+H50+H51+H52+H53+H54+H55+H56+H57+H58+H59+H60+H61+H62+H63+H64+H65+H66+H67</f>
        <v>72761.71795200002</v>
      </c>
    </row>
    <row r="70" ht="12.75">
      <c r="L70" s="2"/>
    </row>
    <row r="71" spans="4:12" ht="12.75">
      <c r="D71" s="2"/>
      <c r="L71" s="2"/>
    </row>
    <row r="72" spans="2:7" ht="12.75">
      <c r="B72" s="31" t="s">
        <v>66</v>
      </c>
      <c r="C72" s="31"/>
      <c r="D72" s="31"/>
      <c r="E72" s="31"/>
      <c r="F72" s="31"/>
      <c r="G72" s="31"/>
    </row>
    <row r="74" spans="2:8" ht="12.75">
      <c r="B74" s="24" t="s">
        <v>126</v>
      </c>
      <c r="C74" s="24"/>
      <c r="D74" s="24"/>
      <c r="E74" s="24"/>
      <c r="F74" s="24"/>
      <c r="G74" s="24"/>
      <c r="H74" s="24"/>
    </row>
  </sheetData>
  <sheetProtection/>
  <mergeCells count="7">
    <mergeCell ref="B74:H74"/>
    <mergeCell ref="B13:H13"/>
    <mergeCell ref="B68:G68"/>
    <mergeCell ref="B69:G69"/>
    <mergeCell ref="B72:G72"/>
    <mergeCell ref="C8:H8"/>
    <mergeCell ref="C9:H9"/>
  </mergeCells>
  <hyperlinks>
    <hyperlink ref="B72" r:id="rId1" display="http://Lipetsk-kiparis.narod.ru"/>
    <hyperlink ref="B72:G72" r:id="rId2" display="http://Lipetsk-kiparis.narod.ru"/>
  </hyperlinks>
  <printOptions/>
  <pageMargins left="0.75" right="0.75" top="1" bottom="1" header="0.5" footer="0.5"/>
  <pageSetup horizontalDpi="600" verticalDpi="600" orientation="portrait" paperSize="9" scale="6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21">
      <selection activeCell="D33" sqref="D33"/>
    </sheetView>
  </sheetViews>
  <sheetFormatPr defaultColWidth="9.00390625" defaultRowHeight="12.75"/>
  <cols>
    <col min="1" max="1" width="6.25390625" style="0" customWidth="1"/>
    <col min="2" max="2" width="16.625" style="0" customWidth="1"/>
    <col min="3" max="3" width="24.00390625" style="0" customWidth="1"/>
    <col min="4" max="4" width="14.375" style="0" customWidth="1"/>
    <col min="5" max="5" width="10.25390625" style="0" customWidth="1"/>
    <col min="6" max="6" width="10.125" style="0" customWidth="1"/>
    <col min="7" max="7" width="16.125" style="0" customWidth="1"/>
  </cols>
  <sheetData>
    <row r="1" ht="12.75">
      <c r="A1" s="1" t="s">
        <v>63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64</v>
      </c>
    </row>
    <row r="5" ht="12.75">
      <c r="F5" s="2"/>
    </row>
    <row r="6" spans="2:7" ht="12.75">
      <c r="B6" s="32" t="s">
        <v>124</v>
      </c>
      <c r="C6" s="33"/>
      <c r="D6" s="33"/>
      <c r="E6" s="33"/>
      <c r="F6" s="33"/>
      <c r="G6" s="33"/>
    </row>
    <row r="7" spans="2:7" ht="12.75">
      <c r="B7" s="32" t="s">
        <v>125</v>
      </c>
      <c r="C7" s="33"/>
      <c r="D7" s="33"/>
      <c r="E7" s="33"/>
      <c r="F7" s="33"/>
      <c r="G7" s="33"/>
    </row>
    <row r="8" spans="1:6" ht="23.25">
      <c r="A8" s="15" t="s">
        <v>132</v>
      </c>
      <c r="B8" s="14"/>
      <c r="C8" s="14"/>
      <c r="D8" s="14"/>
      <c r="E8" s="14"/>
      <c r="F8" s="14"/>
    </row>
    <row r="10" ht="13.5" thickBot="1"/>
    <row r="11" spans="1:7" ht="13.5" thickBot="1">
      <c r="A11" s="25" t="s">
        <v>137</v>
      </c>
      <c r="B11" s="26"/>
      <c r="C11" s="26"/>
      <c r="D11" s="26"/>
      <c r="E11" s="26"/>
      <c r="F11" s="26"/>
      <c r="G11" s="27"/>
    </row>
    <row r="12" spans="1:7" ht="13.5" thickBot="1">
      <c r="A12" s="5"/>
      <c r="B12" s="6" t="s">
        <v>4</v>
      </c>
      <c r="C12" s="12" t="s">
        <v>3</v>
      </c>
      <c r="D12" s="12" t="s">
        <v>8</v>
      </c>
      <c r="E12" s="12" t="s">
        <v>10</v>
      </c>
      <c r="F12" s="9" t="s">
        <v>12</v>
      </c>
      <c r="G12" s="12" t="s">
        <v>13</v>
      </c>
    </row>
    <row r="13" spans="1:7" ht="13.5" thickBot="1">
      <c r="A13" s="7" t="s">
        <v>2</v>
      </c>
      <c r="B13" s="7" t="s">
        <v>5</v>
      </c>
      <c r="C13" s="8"/>
      <c r="D13" s="10" t="s">
        <v>9</v>
      </c>
      <c r="E13" s="11" t="s">
        <v>11</v>
      </c>
      <c r="F13" s="10" t="s">
        <v>131</v>
      </c>
      <c r="G13" s="11" t="s">
        <v>14</v>
      </c>
    </row>
    <row r="14" spans="1:7" ht="41.25" customHeight="1" thickBot="1">
      <c r="A14" s="16">
        <v>1</v>
      </c>
      <c r="B14" s="16" t="s">
        <v>136</v>
      </c>
      <c r="C14" s="17" t="s">
        <v>135</v>
      </c>
      <c r="D14" s="16" t="s">
        <v>134</v>
      </c>
      <c r="E14" s="16">
        <v>0.4</v>
      </c>
      <c r="F14" s="20">
        <v>1</v>
      </c>
      <c r="G14" s="19">
        <f>250*F14</f>
        <v>250</v>
      </c>
    </row>
    <row r="15" spans="1:7" ht="41.25" customHeight="1" thickBot="1">
      <c r="A15" s="16">
        <v>2</v>
      </c>
      <c r="B15" s="16" t="s">
        <v>139</v>
      </c>
      <c r="C15" s="16" t="s">
        <v>138</v>
      </c>
      <c r="D15" s="16" t="s">
        <v>134</v>
      </c>
      <c r="E15" s="16">
        <v>0.3</v>
      </c>
      <c r="F15" s="20">
        <v>1</v>
      </c>
      <c r="G15" s="19">
        <f>207*F15</f>
        <v>207</v>
      </c>
    </row>
    <row r="16" spans="1:7" ht="42.75" customHeight="1" thickBot="1">
      <c r="A16" s="16">
        <v>3</v>
      </c>
      <c r="B16" s="16" t="s">
        <v>141</v>
      </c>
      <c r="C16" s="16" t="s">
        <v>140</v>
      </c>
      <c r="D16" s="16" t="s">
        <v>134</v>
      </c>
      <c r="E16" s="16">
        <v>0.6</v>
      </c>
      <c r="F16" s="20">
        <v>1</v>
      </c>
      <c r="G16" s="19">
        <f>410*F16</f>
        <v>410</v>
      </c>
    </row>
    <row r="17" spans="1:7" ht="80.25" customHeight="1" thickBot="1">
      <c r="A17" s="16">
        <v>4</v>
      </c>
      <c r="B17" s="16" t="s">
        <v>142</v>
      </c>
      <c r="C17" s="16" t="s">
        <v>143</v>
      </c>
      <c r="D17" s="16" t="s">
        <v>134</v>
      </c>
      <c r="E17" s="16">
        <v>0.6</v>
      </c>
      <c r="F17" s="20">
        <v>1</v>
      </c>
      <c r="G17" s="19">
        <f>410*F17</f>
        <v>410</v>
      </c>
    </row>
    <row r="18" spans="1:7" ht="69" customHeight="1" thickBot="1">
      <c r="A18" s="16">
        <v>5</v>
      </c>
      <c r="B18" s="16" t="s">
        <v>145</v>
      </c>
      <c r="C18" s="16" t="s">
        <v>144</v>
      </c>
      <c r="D18" s="16" t="s">
        <v>134</v>
      </c>
      <c r="E18" s="16">
        <v>0.3</v>
      </c>
      <c r="F18" s="20">
        <v>1</v>
      </c>
      <c r="G18" s="19">
        <f>207*F18</f>
        <v>207</v>
      </c>
    </row>
    <row r="19" spans="1:7" ht="57.75" customHeight="1" thickBot="1">
      <c r="A19" s="16">
        <v>6</v>
      </c>
      <c r="B19" s="16" t="s">
        <v>148</v>
      </c>
      <c r="C19" s="16" t="s">
        <v>146</v>
      </c>
      <c r="D19" s="16" t="s">
        <v>134</v>
      </c>
      <c r="E19" s="16">
        <v>0.4</v>
      </c>
      <c r="F19" s="20">
        <v>1</v>
      </c>
      <c r="G19" s="19">
        <f>258*F19</f>
        <v>258</v>
      </c>
    </row>
    <row r="20" spans="1:7" ht="81" customHeight="1" thickBot="1">
      <c r="A20" s="16">
        <v>7</v>
      </c>
      <c r="B20" s="16" t="s">
        <v>149</v>
      </c>
      <c r="C20" s="16" t="s">
        <v>147</v>
      </c>
      <c r="D20" s="16" t="s">
        <v>133</v>
      </c>
      <c r="E20" s="16">
        <v>0.3</v>
      </c>
      <c r="F20" s="20">
        <v>1</v>
      </c>
      <c r="G20" s="19">
        <f>207*F20</f>
        <v>207</v>
      </c>
    </row>
    <row r="21" spans="1:7" ht="64.5" thickBot="1">
      <c r="A21" s="16">
        <v>8</v>
      </c>
      <c r="B21" s="16" t="s">
        <v>152</v>
      </c>
      <c r="C21" s="16" t="s">
        <v>150</v>
      </c>
      <c r="D21" s="16" t="s">
        <v>134</v>
      </c>
      <c r="E21" s="16">
        <v>0.2</v>
      </c>
      <c r="F21" s="20">
        <v>1</v>
      </c>
      <c r="G21" s="19">
        <f>155*F21</f>
        <v>155</v>
      </c>
    </row>
    <row r="22" spans="1:7" ht="102.75" thickBot="1">
      <c r="A22" s="16">
        <v>9</v>
      </c>
      <c r="B22" s="16" t="s">
        <v>136</v>
      </c>
      <c r="C22" s="16" t="s">
        <v>151</v>
      </c>
      <c r="D22" s="16" t="s">
        <v>134</v>
      </c>
      <c r="E22" s="16">
        <v>0.4</v>
      </c>
      <c r="F22" s="20">
        <v>1</v>
      </c>
      <c r="G22" s="19">
        <f>250*F22</f>
        <v>250</v>
      </c>
    </row>
    <row r="23" spans="1:7" ht="13.5" thickBot="1">
      <c r="A23" s="28"/>
      <c r="B23" s="29"/>
      <c r="C23" s="29"/>
      <c r="D23" s="29"/>
      <c r="E23" s="29"/>
      <c r="F23" s="30"/>
      <c r="G23" s="21"/>
    </row>
    <row r="24" spans="1:7" ht="13.5" thickBot="1">
      <c r="A24" s="28" t="s">
        <v>65</v>
      </c>
      <c r="B24" s="29"/>
      <c r="C24" s="29"/>
      <c r="D24" s="29"/>
      <c r="E24" s="29"/>
      <c r="F24" s="30"/>
      <c r="G24" s="21">
        <f>G14+G15+G16+G17+G18+G19+G20+G21+G22</f>
        <v>2354</v>
      </c>
    </row>
    <row r="26" ht="12.75">
      <c r="C26" s="2"/>
    </row>
    <row r="27" spans="1:6" ht="12.75">
      <c r="A27" s="31" t="s">
        <v>66</v>
      </c>
      <c r="B27" s="31"/>
      <c r="C27" s="31"/>
      <c r="D27" s="31"/>
      <c r="E27" s="31"/>
      <c r="F27" s="31"/>
    </row>
    <row r="28" ht="12.75">
      <c r="C28" s="23" t="s">
        <v>155</v>
      </c>
    </row>
    <row r="29" spans="1:7" ht="27" customHeight="1">
      <c r="A29" s="34" t="s">
        <v>153</v>
      </c>
      <c r="B29" s="24"/>
      <c r="C29" s="24"/>
      <c r="D29" s="24"/>
      <c r="E29" s="24"/>
      <c r="F29" s="24"/>
      <c r="G29" s="24"/>
    </row>
    <row r="30" spans="1:7" ht="12.75">
      <c r="A30" s="32" t="s">
        <v>154</v>
      </c>
      <c r="B30" s="33"/>
      <c r="C30" s="33"/>
      <c r="D30" s="33"/>
      <c r="E30" s="33"/>
      <c r="F30" s="33"/>
      <c r="G30" s="33"/>
    </row>
  </sheetData>
  <sheetProtection/>
  <mergeCells count="8">
    <mergeCell ref="A29:G29"/>
    <mergeCell ref="A30:G30"/>
    <mergeCell ref="B6:G6"/>
    <mergeCell ref="B7:G7"/>
    <mergeCell ref="A11:G11"/>
    <mergeCell ref="A23:F23"/>
    <mergeCell ref="A24:F24"/>
    <mergeCell ref="A27:F27"/>
  </mergeCells>
  <hyperlinks>
    <hyperlink ref="A27" r:id="rId1" display="http://Lipetsk-kiparis.narod.ru"/>
    <hyperlink ref="A27:F27" r:id="rId2" display="http://Lipetsk-kiparis.narod.ru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кипарис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Макуси Дима</cp:lastModifiedBy>
  <cp:lastPrinted>2010-01-31T20:30:04Z</cp:lastPrinted>
  <dcterms:created xsi:type="dcterms:W3CDTF">2008-11-26T14:01:13Z</dcterms:created>
  <dcterms:modified xsi:type="dcterms:W3CDTF">2010-08-15T09:28:29Z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